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<sst xmlns="http://schemas.openxmlformats.org/spreadsheetml/2006/main" count="21" uniqueCount="21">
  <si>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9等15級</t>
  </si>
  <si>
    <t>每月優存息</t>
  </si>
  <si>
    <t>所得替代率</t>
  </si>
  <si>
    <t>10等15級</t>
  </si>
  <si>
    <t>11等15級</t>
  </si>
  <si>
    <t>職等/職級</t>
  </si>
  <si>
    <t>公保養老年金</t>
  </si>
  <si>
    <t>月薪
(a)</t>
  </si>
  <si>
    <t>300萬年息13%
(b)</t>
  </si>
  <si>
    <t>合計
(d)</t>
  </si>
  <si>
    <t>1.3%給付率
(e)</t>
  </si>
  <si>
    <t>0.75%給付率
(f)</t>
  </si>
  <si>
    <t>200萬年息9%
(c)</t>
  </si>
  <si>
    <t>0.75%給付率之
替代率
(h)=【(d)+(f)】÷(a)</t>
  </si>
  <si>
    <t>備註3：本表按最高採計保險年資40年及各該職等職級最高保險俸額計算(9等15級41,755；10等15級47,080；11等15級51,745)。</t>
  </si>
  <si>
    <t>無領取年金</t>
  </si>
  <si>
    <t>備註2：依公教人員保險法修正草案（銓敘部106.3.17函陳考試院版），公保養老年金給付保險年資最高採計40年，養老給付
             以事故當月起往前推算15年平均保俸計算。</t>
  </si>
  <si>
    <t>備註1：退休金優惠存款得辦理年利率13%之部分以300萬元為限，超過300萬元部分調降為年利率9%，兩者合計限額500萬元。
　　　  臺灣銀行目前退休人員約4000人，退休金平均350萬元；非每人皆可存滿500萬，係依每人薪資及基數個別計算退休金。
　　　  臺灣銀行105年度退休優存戶4145人，優存利息負擔17.9億元，平均每人每月優存利息3萬6000元，平均每人優存金額332萬元。</t>
  </si>
  <si>
    <t>1.3%給付率之
替代率
(g)=【(d)+(e)】÷(a)</t>
  </si>
  <si>
    <t>106.6.9版</t>
  </si>
  <si>
    <t>備註4：退休金額度由所得替代率最高80%控制，表列所得替代率如未達8成，可以提高年息9%之存款額度。
　　　  「所得替代率」計算式：（優存利息+年金）÷ 退休前六個月平均工資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</si>
</sst>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1" sqref="A11"/>
    </sheetView>
  </sheetViews>
  <sheetFormatPr defaultColWidth="9.00390625" defaultRowHeight="15.75"/>
  <cols>
    <col min="1" max="1" width="11.625" style="1" customWidth="1"/>
    <col min="2" max="2" width="10.125" style="1" customWidth="1"/>
    <col min="3" max="4" width="14.625" style="1" customWidth="1"/>
    <col min="5" max="5" width="8.25390625" style="1" customWidth="1"/>
    <col min="6" max="6" width="12.75390625" style="1" customWidth="1"/>
    <col min="7" max="7" width="12.875" style="1" customWidth="1"/>
    <col min="8" max="9" width="18.625" style="1" customWidth="1"/>
    <col min="10" max="10" width="11.875" style="0" customWidth="1"/>
  </cols>
  <sheetData>
    <row r="1" spans="1:10" ht="36" customHeight="1" thickBot="1">
      <c r="A1" s="46" t="s">
        <v>5</v>
      </c>
      <c r="B1" s="44" t="s">
        <v>7</v>
      </c>
      <c r="C1" s="39" t="s">
        <v>1</v>
      </c>
      <c r="D1" s="40"/>
      <c r="E1" s="41"/>
      <c r="F1" s="42" t="s">
        <v>6</v>
      </c>
      <c r="G1" s="43"/>
      <c r="H1" s="40" t="s">
        <v>2</v>
      </c>
      <c r="I1" s="40"/>
      <c r="J1" s="48"/>
    </row>
    <row r="2" spans="1:10" ht="51.75" customHeight="1" thickBot="1">
      <c r="A2" s="47"/>
      <c r="B2" s="45"/>
      <c r="C2" s="32" t="s">
        <v>8</v>
      </c>
      <c r="D2" s="33" t="s">
        <v>12</v>
      </c>
      <c r="E2" s="34" t="s">
        <v>9</v>
      </c>
      <c r="F2" s="35" t="s">
        <v>10</v>
      </c>
      <c r="G2" s="34" t="s">
        <v>11</v>
      </c>
      <c r="H2" s="35" t="s">
        <v>18</v>
      </c>
      <c r="I2" s="33" t="s">
        <v>13</v>
      </c>
      <c r="J2" s="36" t="s">
        <v>15</v>
      </c>
    </row>
    <row r="3" spans="1:10" ht="36" customHeight="1">
      <c r="A3" s="23" t="s">
        <v>0</v>
      </c>
      <c r="B3" s="24">
        <v>79762</v>
      </c>
      <c r="C3" s="25">
        <v>32500</v>
      </c>
      <c r="D3" s="26">
        <v>15000</v>
      </c>
      <c r="E3" s="27">
        <f>C3+D3</f>
        <v>47500</v>
      </c>
      <c r="F3" s="28">
        <f>41755*1.3%*40</f>
        <v>21712.600000000002</v>
      </c>
      <c r="G3" s="27">
        <f>41755*0.75%*40</f>
        <v>12526.499999999998</v>
      </c>
      <c r="H3" s="29">
        <f>(E3+F3)/B3</f>
        <v>0.8677390235951958</v>
      </c>
      <c r="I3" s="30">
        <f>(E3+G3)/B3</f>
        <v>0.7525701461849</v>
      </c>
      <c r="J3" s="31">
        <f>E3/B3</f>
        <v>0.5955216769890423</v>
      </c>
    </row>
    <row r="4" spans="1:10" ht="36" customHeight="1">
      <c r="A4" s="12" t="s">
        <v>3</v>
      </c>
      <c r="B4" s="7">
        <v>91448</v>
      </c>
      <c r="C4" s="8">
        <v>32500</v>
      </c>
      <c r="D4" s="2">
        <v>15000</v>
      </c>
      <c r="E4" s="10">
        <f>C4+D4</f>
        <v>47500</v>
      </c>
      <c r="F4" s="9">
        <f>47080*1.3%*40</f>
        <v>24481.600000000002</v>
      </c>
      <c r="G4" s="10">
        <f>47080*0.75%*40</f>
        <v>14123.999999999998</v>
      </c>
      <c r="H4" s="11">
        <f>(E4+F4)/B4</f>
        <v>0.7871314845595312</v>
      </c>
      <c r="I4" s="3">
        <f>(E4+G4)/B4</f>
        <v>0.6738693027731607</v>
      </c>
      <c r="J4" s="13">
        <f>E4/B4</f>
        <v>0.5194208730644738</v>
      </c>
    </row>
    <row r="5" spans="1:10" ht="36" customHeight="1" thickBot="1">
      <c r="A5" s="14" t="s">
        <v>4</v>
      </c>
      <c r="B5" s="15">
        <v>105763</v>
      </c>
      <c r="C5" s="16">
        <v>32500</v>
      </c>
      <c r="D5" s="17">
        <v>15000</v>
      </c>
      <c r="E5" s="18">
        <f>C5+D5</f>
        <v>47500</v>
      </c>
      <c r="F5" s="19">
        <f>51745*1.3%*40</f>
        <v>26907.4</v>
      </c>
      <c r="G5" s="18">
        <f>51745*0.75%*40</f>
        <v>15523.5</v>
      </c>
      <c r="H5" s="20">
        <f>(E5+F5)/B5</f>
        <v>0.7035295897431049</v>
      </c>
      <c r="I5" s="21">
        <f>(E5+G5)/B5</f>
        <v>0.595893649007687</v>
      </c>
      <c r="J5" s="22">
        <f>E5/B5</f>
        <v>0.44911736618666265</v>
      </c>
    </row>
    <row r="6" spans="1:9" ht="18.75" customHeight="1">
      <c r="A6" s="4"/>
      <c r="B6" s="5"/>
      <c r="C6" s="5"/>
      <c r="D6" s="5"/>
      <c r="E6" s="5"/>
      <c r="F6" s="5"/>
      <c r="G6" s="5"/>
      <c r="H6" s="6"/>
      <c r="I6" s="6"/>
    </row>
    <row r="7" spans="1:10" ht="60" customHeight="1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38.25" customHeigh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31.5" customHeight="1">
      <c r="A9" s="38" t="s">
        <v>14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31.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</row>
    <row r="16" ht="15.75">
      <c r="J16" t="s">
        <v>19</v>
      </c>
    </row>
  </sheetData>
  <sheetProtection/>
  <mergeCells count="9">
    <mergeCell ref="A7:J7"/>
    <mergeCell ref="A8:J8"/>
    <mergeCell ref="A9:J9"/>
    <mergeCell ref="A10:J10"/>
    <mergeCell ref="C1:E1"/>
    <mergeCell ref="F1:G1"/>
    <mergeCell ref="B1:B2"/>
    <mergeCell ref="A1:A2"/>
    <mergeCell ref="H1:J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189230</dc:creator>
  <cp:keywords/>
  <dc:description/>
  <cp:lastModifiedBy>蔡慈文(998425)</cp:lastModifiedBy>
  <cp:lastPrinted>2017-06-09T01:13:59Z</cp:lastPrinted>
  <dcterms:created xsi:type="dcterms:W3CDTF">2017-04-26T09:07:20Z</dcterms:created>
  <dcterms:modified xsi:type="dcterms:W3CDTF">2017-06-09T03:11:00Z</dcterms:modified>
  <cp:category/>
  <cp:version/>
  <cp:contentType/>
  <cp:contentStatus/>
</cp:coreProperties>
</file>